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600"/>
  </bookViews>
  <sheets>
    <sheet name="Структура доходов" sheetId="1" r:id="rId1"/>
    <sheet name="Структура расходов" sheetId="3" r:id="rId2"/>
  </sheets>
  <calcPr calcId="124519" calcOnSave="0"/>
</workbook>
</file>

<file path=xl/calcChain.xml><?xml version="1.0" encoding="utf-8"?>
<calcChain xmlns="http://schemas.openxmlformats.org/spreadsheetml/2006/main">
  <c r="G27" i="3"/>
  <c r="E27"/>
  <c r="C27"/>
  <c r="B27"/>
  <c r="H30" l="1"/>
  <c r="H32"/>
  <c r="H33"/>
  <c r="F30"/>
  <c r="D32"/>
  <c r="D33"/>
  <c r="D34"/>
  <c r="H15"/>
  <c r="F15"/>
  <c r="H13"/>
  <c r="F13"/>
  <c r="D13"/>
  <c r="D15"/>
  <c r="D17"/>
  <c r="L29" i="1"/>
  <c r="K29"/>
  <c r="H29"/>
  <c r="B13"/>
  <c r="B8" s="1"/>
  <c r="L18" l="1"/>
  <c r="L19"/>
  <c r="L20"/>
  <c r="L21"/>
  <c r="L22"/>
  <c r="L23"/>
  <c r="I19"/>
  <c r="I20"/>
  <c r="I21"/>
  <c r="I22"/>
  <c r="I23"/>
  <c r="F34" i="3"/>
  <c r="B23"/>
  <c r="B14"/>
  <c r="B6"/>
  <c r="F24" i="1"/>
  <c r="B20"/>
  <c r="B7"/>
  <c r="G23" i="3"/>
  <c r="E23"/>
  <c r="C23"/>
  <c r="B18" l="1"/>
  <c r="B5" s="1"/>
  <c r="B5" i="1"/>
  <c r="D36" i="3"/>
  <c r="L14" i="1"/>
  <c r="L15"/>
  <c r="L16"/>
  <c r="I14"/>
  <c r="I15"/>
  <c r="I16"/>
  <c r="F14"/>
  <c r="F15"/>
  <c r="F16"/>
  <c r="F17"/>
  <c r="F18"/>
  <c r="F19"/>
  <c r="F21"/>
  <c r="F22"/>
  <c r="F23"/>
  <c r="F25"/>
  <c r="D23" i="3"/>
  <c r="B29" i="1" l="1"/>
  <c r="C24"/>
  <c r="G14" i="3"/>
  <c r="E14"/>
  <c r="C25" i="1" l="1"/>
  <c r="D31" i="3"/>
  <c r="C14" l="1"/>
  <c r="J13" i="1"/>
  <c r="J8" s="1"/>
  <c r="D13" l="1"/>
  <c r="D8" s="1"/>
  <c r="I26"/>
  <c r="F33" i="3"/>
  <c r="F22"/>
  <c r="H21"/>
  <c r="F21"/>
  <c r="D21"/>
  <c r="F13" i="1" l="1"/>
  <c r="H26" i="3"/>
  <c r="H19"/>
  <c r="H17"/>
  <c r="F26"/>
  <c r="F19"/>
  <c r="D25"/>
  <c r="D26"/>
  <c r="D29"/>
  <c r="D35"/>
  <c r="D37"/>
  <c r="I18" i="1" l="1"/>
  <c r="G6" i="3"/>
  <c r="E6"/>
  <c r="C6"/>
  <c r="J7" i="1"/>
  <c r="G7"/>
  <c r="D7"/>
  <c r="G13"/>
  <c r="G8" s="1"/>
  <c r="J20"/>
  <c r="G20"/>
  <c r="D20"/>
  <c r="D27" i="3"/>
  <c r="H8"/>
  <c r="H9"/>
  <c r="H10"/>
  <c r="H11"/>
  <c r="H12"/>
  <c r="H16"/>
  <c r="H29"/>
  <c r="H38"/>
  <c r="F8"/>
  <c r="F9"/>
  <c r="F10"/>
  <c r="F11"/>
  <c r="F12"/>
  <c r="F16"/>
  <c r="F17"/>
  <c r="F29"/>
  <c r="F32"/>
  <c r="F37"/>
  <c r="F38"/>
  <c r="F20" i="1" l="1"/>
  <c r="D5"/>
  <c r="E24" s="1"/>
  <c r="G5"/>
  <c r="H24" s="1"/>
  <c r="C26"/>
  <c r="G18" i="3"/>
  <c r="G5" s="1"/>
  <c r="H23"/>
  <c r="E18"/>
  <c r="E5" s="1"/>
  <c r="F6"/>
  <c r="J5" i="1"/>
  <c r="K24" s="1"/>
  <c r="H6" i="3"/>
  <c r="F27"/>
  <c r="H27"/>
  <c r="F23"/>
  <c r="C18"/>
  <c r="H14"/>
  <c r="F14"/>
  <c r="D6"/>
  <c r="D8"/>
  <c r="D9"/>
  <c r="D10"/>
  <c r="D11"/>
  <c r="D12"/>
  <c r="D14"/>
  <c r="D16"/>
  <c r="D19"/>
  <c r="D38"/>
  <c r="E26" i="1" l="1"/>
  <c r="E25"/>
  <c r="K26"/>
  <c r="K25"/>
  <c r="H26"/>
  <c r="H25"/>
  <c r="F18" i="3"/>
  <c r="H18"/>
  <c r="C5"/>
  <c r="H5"/>
  <c r="D18"/>
  <c r="L9" i="1"/>
  <c r="L10"/>
  <c r="L11"/>
  <c r="L12"/>
  <c r="L13"/>
  <c r="L27"/>
  <c r="L28"/>
  <c r="L7"/>
  <c r="I9"/>
  <c r="I10"/>
  <c r="I11"/>
  <c r="I12"/>
  <c r="I13"/>
  <c r="I27"/>
  <c r="I28"/>
  <c r="I7"/>
  <c r="E10"/>
  <c r="E11"/>
  <c r="E12"/>
  <c r="E13"/>
  <c r="E14"/>
  <c r="E15"/>
  <c r="E16"/>
  <c r="E17"/>
  <c r="E18"/>
  <c r="E19"/>
  <c r="E20"/>
  <c r="E21"/>
  <c r="E22"/>
  <c r="E23"/>
  <c r="E9"/>
  <c r="F9"/>
  <c r="F10"/>
  <c r="F11"/>
  <c r="F12"/>
  <c r="C10"/>
  <c r="C11"/>
  <c r="C12"/>
  <c r="C13"/>
  <c r="C14"/>
  <c r="C15"/>
  <c r="C16"/>
  <c r="C17"/>
  <c r="C18"/>
  <c r="C19"/>
  <c r="C20"/>
  <c r="C21"/>
  <c r="C22"/>
  <c r="C23"/>
  <c r="C9"/>
  <c r="D5" i="3" l="1"/>
  <c r="F5"/>
  <c r="F27" i="1"/>
  <c r="F28"/>
  <c r="F8"/>
  <c r="F7"/>
  <c r="F5"/>
  <c r="E8"/>
  <c r="E7"/>
  <c r="C8"/>
  <c r="C7"/>
  <c r="D29" l="1"/>
  <c r="C29"/>
  <c r="I29" l="1"/>
  <c r="E29"/>
  <c r="J29"/>
  <c r="G29"/>
  <c r="L8"/>
  <c r="I8"/>
  <c r="H8"/>
  <c r="C28"/>
  <c r="C5"/>
  <c r="C27"/>
  <c r="F29"/>
  <c r="E27"/>
  <c r="E28"/>
  <c r="E5"/>
  <c r="K5" l="1"/>
  <c r="K11"/>
  <c r="K15"/>
  <c r="K19"/>
  <c r="K23"/>
  <c r="K10"/>
  <c r="K14"/>
  <c r="K18"/>
  <c r="K22"/>
  <c r="K9"/>
  <c r="K13"/>
  <c r="K17"/>
  <c r="K21"/>
  <c r="K28"/>
  <c r="K12"/>
  <c r="K16"/>
  <c r="K20"/>
  <c r="K27"/>
  <c r="K7"/>
  <c r="K8"/>
  <c r="H28"/>
  <c r="L5"/>
  <c r="H10"/>
  <c r="H14"/>
  <c r="H18"/>
  <c r="H22"/>
  <c r="I5"/>
  <c r="H17"/>
  <c r="H21"/>
  <c r="H12"/>
  <c r="H16"/>
  <c r="H20"/>
  <c r="H11"/>
  <c r="H15"/>
  <c r="H19"/>
  <c r="H23"/>
  <c r="H13"/>
  <c r="H9"/>
  <c r="H7"/>
  <c r="H5"/>
</calcChain>
</file>

<file path=xl/sharedStrings.xml><?xml version="1.0" encoding="utf-8"?>
<sst xmlns="http://schemas.openxmlformats.org/spreadsheetml/2006/main" count="98" uniqueCount="78">
  <si>
    <t>Налоги</t>
  </si>
  <si>
    <t>в том числе</t>
  </si>
  <si>
    <t>Налоговые доходы</t>
  </si>
  <si>
    <t>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</si>
  <si>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</si>
  <si>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</si>
  <si>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</si>
  <si>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Госпошлина</t>
  </si>
  <si>
    <t>Доходы от использования имущества</t>
  </si>
  <si>
    <t>Аренда имущества, находящегося в оперативном управлении</t>
  </si>
  <si>
    <t>Аренда имущества, составляющая казну</t>
  </si>
  <si>
    <t>Доходы от продажи материальных и нематериальных активов</t>
  </si>
  <si>
    <t>Доходы от реализации имущества</t>
  </si>
  <si>
    <t>Доходы от продажи земельных участков после разграничения</t>
  </si>
  <si>
    <t>удельный вес</t>
  </si>
  <si>
    <t>Налоговые и неналоговые доходы</t>
  </si>
  <si>
    <t>Безвозмездные поступления</t>
  </si>
  <si>
    <t>Итого доходов</t>
  </si>
  <si>
    <t>Наименование</t>
  </si>
  <si>
    <t>Общегосударственные вопросы</t>
  </si>
  <si>
    <t>в том числе:</t>
  </si>
  <si>
    <t>Обеспечение проведения выборов и референдумов</t>
  </si>
  <si>
    <t>Национальная оборона</t>
  </si>
  <si>
    <t>Национальная безопасность</t>
  </si>
  <si>
    <t>Национальная экономика</t>
  </si>
  <si>
    <t>уличное освещение</t>
  </si>
  <si>
    <t>содержание мест захоронения</t>
  </si>
  <si>
    <t>прочее</t>
  </si>
  <si>
    <t>Социальная политика</t>
  </si>
  <si>
    <t>Всего расходов</t>
  </si>
  <si>
    <t>Арендная плата за землю до разграничения</t>
  </si>
  <si>
    <t>Арендная плата за землю после разграничения</t>
  </si>
  <si>
    <t>Плата по соглашениям об установлении сервитута</t>
  </si>
  <si>
    <t>Прочие доходы от использования имущества</t>
  </si>
  <si>
    <t>Доходы от продажи земельных участков до разграничения</t>
  </si>
  <si>
    <t>Перечисления из бюджетов поселений по решениям о взыскании средств</t>
  </si>
  <si>
    <t>Жилищное хозяйство</t>
  </si>
  <si>
    <t>программа формирования современной городской среды</t>
  </si>
  <si>
    <t>компенсация выпадающих доходов за услуги водоснабжения</t>
  </si>
  <si>
    <t>выполнение других обязательств органов местного самоуправления</t>
  </si>
  <si>
    <t>уплата взносов на капитальный ремонт общего имущества в многоквартирных домах собственником жилого помещения</t>
  </si>
  <si>
    <t>-</t>
  </si>
  <si>
    <t>Жилищно-коммунальное хозяйство</t>
  </si>
  <si>
    <t>Пожертвования</t>
  </si>
  <si>
    <t>Водное хозяйство</t>
  </si>
  <si>
    <t>Уборка свалок</t>
  </si>
  <si>
    <t>Инициативные платежи</t>
  </si>
  <si>
    <t>2025 год</t>
  </si>
  <si>
    <t>2026 год</t>
  </si>
  <si>
    <t>Рост 2026 к 2025 году</t>
  </si>
  <si>
    <t>% роста 2026 к 2025 году</t>
  </si>
  <si>
    <t>утверждено, тыс.рублей</t>
  </si>
  <si>
    <t>проект, тыс.рублей</t>
  </si>
  <si>
    <t>Проект бюджета на 2026 год, тыс.рублей</t>
  </si>
  <si>
    <t>Проект бюджета на 2027 год, тыс.рублей</t>
  </si>
  <si>
    <t>% роста 2027 к 2026 году</t>
  </si>
  <si>
    <t>Прочие доходы от компенсации затрат бюджетов сельских поселений</t>
  </si>
  <si>
    <t>2027 год</t>
  </si>
  <si>
    <t>Структура и динамика доходов бюджета Шелангерского сельского поселения на 2026 год и на плановый период 2027 и 2028 гг.</t>
  </si>
  <si>
    <t>2028 год</t>
  </si>
  <si>
    <t>Рост 2027 к 2026 году</t>
  </si>
  <si>
    <t>Рост 2028 к 2027 году</t>
  </si>
  <si>
    <t>Структура и динамика расходов Шелангерского сельского поселения по разделам бюджетной классификации
на 2026 год и на плановый период 2027 и 2028 годов</t>
  </si>
  <si>
    <t>Первоначальный бюджет 2025 года, тыс.рублей</t>
  </si>
  <si>
    <t>Проект бюджета на 2028 год, тыс.рублей</t>
  </si>
  <si>
    <t>% роста 2028 к 2027 году</t>
  </si>
  <si>
    <t>мероприятия в области коммунального хозяйства</t>
  </si>
  <si>
    <t>озеленение</t>
  </si>
  <si>
    <t>прочие мероприятия по благоустройству территории поселения</t>
  </si>
  <si>
    <t>выполнение работ по предотвращению распространения сорного растения борщевика Сосновского</t>
  </si>
  <si>
    <t>обеспечение комплексного развития сельских территорий</t>
  </si>
  <si>
    <t>функционирование органов местного самоуправления</t>
  </si>
  <si>
    <t>резервные фонды</t>
  </si>
  <si>
    <t>другие общегосударственные вопросы</t>
  </si>
  <si>
    <t>дорожное хозяйство</t>
  </si>
  <si>
    <t>другие вопросы в области национальной экономики</t>
  </si>
  <si>
    <t>коммунальное хозяйство</t>
  </si>
  <si>
    <t>благоустройство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</si>
</sst>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top" wrapText="1"/>
    </xf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workbookViewId="0">
      <selection activeCell="A17" sqref="A17:A24"/>
    </sheetView>
  </sheetViews>
  <sheetFormatPr defaultRowHeight="15"/>
  <cols>
    <col min="1" max="1" width="35.85546875" customWidth="1"/>
    <col min="2" max="2" width="12" style="1" bestFit="1" customWidth="1"/>
    <col min="3" max="3" width="9.5703125" style="1" bestFit="1" customWidth="1"/>
    <col min="4" max="4" width="11.85546875" style="1" customWidth="1"/>
    <col min="5" max="5" width="10.5703125" style="1" bestFit="1" customWidth="1"/>
    <col min="6" max="6" width="11" style="1" customWidth="1"/>
    <col min="7" max="7" width="11" customWidth="1"/>
    <col min="8" max="8" width="10.28515625" customWidth="1"/>
    <col min="9" max="9" width="11.140625" customWidth="1"/>
    <col min="10" max="10" width="10.85546875" customWidth="1"/>
    <col min="11" max="11" width="11.140625" customWidth="1"/>
    <col min="12" max="12" width="10.7109375" customWidth="1"/>
  </cols>
  <sheetData>
    <row r="1" spans="1:12" ht="15.75">
      <c r="A1" s="27"/>
      <c r="B1" s="27"/>
      <c r="C1" s="27"/>
      <c r="D1" s="27"/>
      <c r="E1" s="27"/>
      <c r="F1" s="27"/>
    </row>
    <row r="2" spans="1:12" ht="22.5" customHeight="1">
      <c r="A2" s="28" t="s">
        <v>58</v>
      </c>
      <c r="B2" s="28"/>
      <c r="C2" s="28"/>
      <c r="D2" s="28"/>
      <c r="E2" s="28"/>
      <c r="F2" s="28"/>
      <c r="G2" s="29"/>
      <c r="H2" s="29"/>
      <c r="I2" s="29"/>
      <c r="J2" s="29"/>
      <c r="K2" s="29"/>
      <c r="L2" s="29"/>
    </row>
    <row r="3" spans="1:12" ht="22.5" customHeight="1">
      <c r="A3" s="25" t="s">
        <v>0</v>
      </c>
      <c r="B3" s="25" t="s">
        <v>47</v>
      </c>
      <c r="C3" s="25"/>
      <c r="D3" s="25" t="s">
        <v>48</v>
      </c>
      <c r="E3" s="25"/>
      <c r="F3" s="25" t="s">
        <v>49</v>
      </c>
      <c r="G3" s="26" t="s">
        <v>57</v>
      </c>
      <c r="H3" s="26"/>
      <c r="I3" s="25" t="s">
        <v>60</v>
      </c>
      <c r="J3" s="26" t="s">
        <v>59</v>
      </c>
      <c r="K3" s="26"/>
      <c r="L3" s="25" t="s">
        <v>61</v>
      </c>
    </row>
    <row r="4" spans="1:12" ht="34.5" customHeight="1">
      <c r="A4" s="25"/>
      <c r="B4" s="2" t="s">
        <v>51</v>
      </c>
      <c r="C4" s="2" t="s">
        <v>14</v>
      </c>
      <c r="D4" s="2" t="s">
        <v>52</v>
      </c>
      <c r="E4" s="2" t="s">
        <v>14</v>
      </c>
      <c r="F4" s="25"/>
      <c r="G4" s="2" t="s">
        <v>52</v>
      </c>
      <c r="H4" s="2" t="s">
        <v>14</v>
      </c>
      <c r="I4" s="25"/>
      <c r="J4" s="2" t="s">
        <v>52</v>
      </c>
      <c r="K4" s="2" t="s">
        <v>14</v>
      </c>
      <c r="L4" s="25"/>
    </row>
    <row r="5" spans="1:12" ht="15.75" customHeight="1">
      <c r="A5" s="21" t="s">
        <v>15</v>
      </c>
      <c r="B5" s="23">
        <f>B7+B8</f>
        <v>16961</v>
      </c>
      <c r="C5" s="24">
        <f>B5/B29</f>
        <v>0.59197598729560408</v>
      </c>
      <c r="D5" s="23">
        <f>D7+D8</f>
        <v>16192.7</v>
      </c>
      <c r="E5" s="24">
        <f>D5/D29</f>
        <v>0.78595419995534554</v>
      </c>
      <c r="F5" s="24">
        <f>D5/B5</f>
        <v>0.95470196332763402</v>
      </c>
      <c r="G5" s="23">
        <f>G7+G8</f>
        <v>17210</v>
      </c>
      <c r="H5" s="24">
        <f>G5/G29</f>
        <v>0.89249135253149137</v>
      </c>
      <c r="I5" s="24">
        <f>G5/D5</f>
        <v>1.0628246061496847</v>
      </c>
      <c r="J5" s="23">
        <f>J7+J8</f>
        <v>18113</v>
      </c>
      <c r="K5" s="24">
        <f>J5/J29</f>
        <v>0.88840603878714153</v>
      </c>
      <c r="L5" s="24">
        <f>J5/G5</f>
        <v>1.0524694944799535</v>
      </c>
    </row>
    <row r="6" spans="1:12">
      <c r="A6" s="22" t="s">
        <v>1</v>
      </c>
      <c r="B6" s="23"/>
      <c r="C6" s="24"/>
      <c r="D6" s="23"/>
      <c r="E6" s="24"/>
      <c r="F6" s="24"/>
      <c r="G6" s="23"/>
      <c r="H6" s="24"/>
      <c r="I6" s="24"/>
      <c r="J6" s="23"/>
      <c r="K6" s="24"/>
      <c r="L6" s="24"/>
    </row>
    <row r="7" spans="1:12">
      <c r="A7" s="3" t="s">
        <v>2</v>
      </c>
      <c r="B7" s="4">
        <f>B9+B10+B11+B12</f>
        <v>13701</v>
      </c>
      <c r="C7" s="5">
        <f>B7/B5</f>
        <v>0.80779435174812808</v>
      </c>
      <c r="D7" s="4">
        <f>D9+D10+D11+D12</f>
        <v>13179.9</v>
      </c>
      <c r="E7" s="5">
        <f>D7/D5</f>
        <v>0.8139408498891475</v>
      </c>
      <c r="F7" s="5">
        <f>D7/B7</f>
        <v>0.96196627983358873</v>
      </c>
      <c r="G7" s="4">
        <f>G9+G10+G11+G12</f>
        <v>14077</v>
      </c>
      <c r="H7" s="5">
        <f>G7/G5</f>
        <v>0.81795467751307382</v>
      </c>
      <c r="I7" s="5">
        <f>G7/D7</f>
        <v>1.0680657668115843</v>
      </c>
      <c r="J7" s="4">
        <f>J9+J10+J11+J12</f>
        <v>14855</v>
      </c>
      <c r="K7" s="5">
        <f>J7/J5</f>
        <v>0.82012918898029041</v>
      </c>
      <c r="L7" s="5">
        <f>J7/G7</f>
        <v>1.0552674575548768</v>
      </c>
    </row>
    <row r="8" spans="1:12">
      <c r="A8" s="3" t="s">
        <v>3</v>
      </c>
      <c r="B8" s="4">
        <f>B13+B20+B26+B25+B24</f>
        <v>3260</v>
      </c>
      <c r="C8" s="5">
        <f>B8/B5</f>
        <v>0.19220564825187195</v>
      </c>
      <c r="D8" s="4">
        <f>D13+D20+D26+D25+D24</f>
        <v>3012.8</v>
      </c>
      <c r="E8" s="5">
        <f>D8/D5</f>
        <v>0.18605915011085242</v>
      </c>
      <c r="F8" s="5">
        <f>D8/B8</f>
        <v>0.92417177914110438</v>
      </c>
      <c r="G8" s="4">
        <f>G13+G20+G26+G25+G24</f>
        <v>3133</v>
      </c>
      <c r="H8" s="5">
        <f>G8/G5</f>
        <v>0.1820453224869262</v>
      </c>
      <c r="I8" s="5">
        <f t="shared" ref="I8:I28" si="0">G8/D8</f>
        <v>1.0398964418481147</v>
      </c>
      <c r="J8" s="4">
        <f>J13+J20+J26+J25+J24</f>
        <v>3258</v>
      </c>
      <c r="K8" s="5">
        <f>J8/J5</f>
        <v>0.17987081101970961</v>
      </c>
      <c r="L8" s="5">
        <f t="shared" ref="L8:L28" si="1">J8/G8</f>
        <v>1.039897861474625</v>
      </c>
    </row>
    <row r="9" spans="1:12">
      <c r="A9" s="6" t="s">
        <v>4</v>
      </c>
      <c r="B9" s="7">
        <v>12246</v>
      </c>
      <c r="C9" s="8">
        <f>B9/$B$5</f>
        <v>0.72200931548847358</v>
      </c>
      <c r="D9" s="7">
        <v>11884.9</v>
      </c>
      <c r="E9" s="8">
        <f>D9/$D$5</f>
        <v>0.7339665404781166</v>
      </c>
      <c r="F9" s="8">
        <f>D9/B9</f>
        <v>0.97051282051282051</v>
      </c>
      <c r="G9" s="7">
        <v>12728</v>
      </c>
      <c r="H9" s="8">
        <f>G9/$G$5</f>
        <v>0.73957001743172579</v>
      </c>
      <c r="I9" s="8">
        <f t="shared" si="0"/>
        <v>1.0709387542175366</v>
      </c>
      <c r="J9" s="7">
        <v>13453</v>
      </c>
      <c r="K9" s="8">
        <f>J9/$J$5</f>
        <v>0.74272621873792299</v>
      </c>
      <c r="L9" s="8">
        <f t="shared" si="1"/>
        <v>1.05696103079824</v>
      </c>
    </row>
    <row r="10" spans="1:12">
      <c r="A10" s="6" t="s">
        <v>5</v>
      </c>
      <c r="B10" s="7">
        <v>1100</v>
      </c>
      <c r="C10" s="8">
        <f t="shared" ref="C10:C26" si="2">B10/$B$5</f>
        <v>6.4854666588054943E-2</v>
      </c>
      <c r="D10" s="7">
        <v>850</v>
      </c>
      <c r="E10" s="8">
        <f t="shared" ref="E10:E26" si="3">D10/$D$5</f>
        <v>5.2492789960908309E-2</v>
      </c>
      <c r="F10" s="8">
        <f t="shared" ref="F10:F25" si="4">D10/B10</f>
        <v>0.77272727272727271</v>
      </c>
      <c r="G10" s="7">
        <v>884</v>
      </c>
      <c r="H10" s="8">
        <f t="shared" ref="H10:H26" si="5">G10/$G$5</f>
        <v>5.1365485183033119E-2</v>
      </c>
      <c r="I10" s="8">
        <f t="shared" si="0"/>
        <v>1.04</v>
      </c>
      <c r="J10" s="7">
        <v>919</v>
      </c>
      <c r="K10" s="8">
        <f t="shared" ref="K10:K28" si="6">J10/$J$5</f>
        <v>5.0737039695246511E-2</v>
      </c>
      <c r="L10" s="8">
        <f t="shared" si="1"/>
        <v>1.0395927601809956</v>
      </c>
    </row>
    <row r="11" spans="1:12" ht="14.25" customHeight="1">
      <c r="A11" s="6" t="s">
        <v>6</v>
      </c>
      <c r="B11" s="7">
        <v>355</v>
      </c>
      <c r="C11" s="8">
        <f t="shared" si="2"/>
        <v>2.0930369671599551E-2</v>
      </c>
      <c r="D11" s="7">
        <v>445</v>
      </c>
      <c r="E11" s="8">
        <f t="shared" si="3"/>
        <v>2.7481519450122584E-2</v>
      </c>
      <c r="F11" s="8">
        <f t="shared" si="4"/>
        <v>1.2535211267605635</v>
      </c>
      <c r="G11" s="7">
        <v>465</v>
      </c>
      <c r="H11" s="8">
        <f t="shared" si="5"/>
        <v>2.7019174898314933E-2</v>
      </c>
      <c r="I11" s="8">
        <f t="shared" si="0"/>
        <v>1.0449438202247192</v>
      </c>
      <c r="J11" s="7">
        <v>483</v>
      </c>
      <c r="K11" s="8">
        <f t="shared" si="6"/>
        <v>2.6665930547120853E-2</v>
      </c>
      <c r="L11" s="8">
        <f t="shared" si="1"/>
        <v>1.0387096774193549</v>
      </c>
    </row>
    <row r="12" spans="1:12" hidden="1">
      <c r="A12" s="6" t="s">
        <v>7</v>
      </c>
      <c r="B12" s="7"/>
      <c r="C12" s="8">
        <f t="shared" si="2"/>
        <v>0</v>
      </c>
      <c r="D12" s="7"/>
      <c r="E12" s="8">
        <f t="shared" si="3"/>
        <v>0</v>
      </c>
      <c r="F12" s="8" t="e">
        <f t="shared" si="4"/>
        <v>#DIV/0!</v>
      </c>
      <c r="G12" s="7"/>
      <c r="H12" s="8">
        <f t="shared" si="5"/>
        <v>0</v>
      </c>
      <c r="I12" s="8" t="e">
        <f t="shared" si="0"/>
        <v>#DIV/0!</v>
      </c>
      <c r="J12" s="7"/>
      <c r="K12" s="8">
        <f t="shared" si="6"/>
        <v>0</v>
      </c>
      <c r="L12" s="8" t="e">
        <f t="shared" si="1"/>
        <v>#DIV/0!</v>
      </c>
    </row>
    <row r="13" spans="1:12" ht="30" customHeight="1">
      <c r="A13" s="9" t="s">
        <v>8</v>
      </c>
      <c r="B13" s="10">
        <f>B14+B15+B16+B17+B19</f>
        <v>2600</v>
      </c>
      <c r="C13" s="8">
        <f t="shared" si="2"/>
        <v>0.15329284829903897</v>
      </c>
      <c r="D13" s="10">
        <f>D14+D15+D16+D17+D19</f>
        <v>3012.8</v>
      </c>
      <c r="E13" s="8">
        <f t="shared" si="3"/>
        <v>0.18605915011085242</v>
      </c>
      <c r="F13" s="8">
        <f t="shared" si="4"/>
        <v>1.1587692307692308</v>
      </c>
      <c r="G13" s="10">
        <f>G14+G15+G16+G17+G19</f>
        <v>3133</v>
      </c>
      <c r="H13" s="8">
        <f t="shared" si="5"/>
        <v>0.1820453224869262</v>
      </c>
      <c r="I13" s="11">
        <f t="shared" si="0"/>
        <v>1.0398964418481147</v>
      </c>
      <c r="J13" s="10">
        <f>J14+J15+J16+J17+J19</f>
        <v>3258</v>
      </c>
      <c r="K13" s="8">
        <f t="shared" si="6"/>
        <v>0.17987081101970961</v>
      </c>
      <c r="L13" s="11">
        <f t="shared" si="1"/>
        <v>1.039897861474625</v>
      </c>
    </row>
    <row r="14" spans="1:12" ht="34.5" hidden="1" customHeight="1">
      <c r="A14" s="6" t="s">
        <v>30</v>
      </c>
      <c r="B14" s="7"/>
      <c r="C14" s="8">
        <f t="shared" si="2"/>
        <v>0</v>
      </c>
      <c r="D14" s="7"/>
      <c r="E14" s="8">
        <f t="shared" si="3"/>
        <v>0</v>
      </c>
      <c r="F14" s="8" t="e">
        <f t="shared" si="4"/>
        <v>#DIV/0!</v>
      </c>
      <c r="G14" s="7"/>
      <c r="H14" s="8">
        <f t="shared" si="5"/>
        <v>0</v>
      </c>
      <c r="I14" s="11" t="e">
        <f t="shared" si="0"/>
        <v>#DIV/0!</v>
      </c>
      <c r="J14" s="7"/>
      <c r="K14" s="8">
        <f t="shared" si="6"/>
        <v>0</v>
      </c>
      <c r="L14" s="11" t="e">
        <f t="shared" si="1"/>
        <v>#DIV/0!</v>
      </c>
    </row>
    <row r="15" spans="1:12" ht="32.25" customHeight="1">
      <c r="A15" s="6" t="s">
        <v>31</v>
      </c>
      <c r="B15" s="7">
        <v>2570</v>
      </c>
      <c r="C15" s="8">
        <f t="shared" si="2"/>
        <v>0.15152408466481929</v>
      </c>
      <c r="D15" s="7">
        <v>3012.8</v>
      </c>
      <c r="E15" s="8">
        <f t="shared" si="3"/>
        <v>0.18605915011085242</v>
      </c>
      <c r="F15" s="8">
        <f t="shared" si="4"/>
        <v>1.172295719844358</v>
      </c>
      <c r="G15" s="7">
        <v>3133</v>
      </c>
      <c r="H15" s="8">
        <f t="shared" si="5"/>
        <v>0.1820453224869262</v>
      </c>
      <c r="I15" s="11">
        <f t="shared" si="0"/>
        <v>1.0398964418481147</v>
      </c>
      <c r="J15" s="7">
        <v>3258</v>
      </c>
      <c r="K15" s="8">
        <f t="shared" si="6"/>
        <v>0.17987081101970961</v>
      </c>
      <c r="L15" s="11">
        <f t="shared" si="1"/>
        <v>1.039897861474625</v>
      </c>
    </row>
    <row r="16" spans="1:12" ht="30" hidden="1" customHeight="1">
      <c r="A16" s="6" t="s">
        <v>9</v>
      </c>
      <c r="B16" s="7"/>
      <c r="C16" s="8">
        <f t="shared" si="2"/>
        <v>0</v>
      </c>
      <c r="D16" s="7"/>
      <c r="E16" s="8">
        <f t="shared" si="3"/>
        <v>0</v>
      </c>
      <c r="F16" s="8" t="e">
        <f t="shared" si="4"/>
        <v>#DIV/0!</v>
      </c>
      <c r="G16" s="7"/>
      <c r="H16" s="8">
        <f t="shared" si="5"/>
        <v>0</v>
      </c>
      <c r="I16" s="11" t="e">
        <f t="shared" si="0"/>
        <v>#DIV/0!</v>
      </c>
      <c r="J16" s="7"/>
      <c r="K16" s="8">
        <f t="shared" si="6"/>
        <v>0</v>
      </c>
      <c r="L16" s="11" t="e">
        <f t="shared" si="1"/>
        <v>#DIV/0!</v>
      </c>
    </row>
    <row r="17" spans="1:12" ht="31.5" customHeight="1">
      <c r="A17" s="6" t="s">
        <v>10</v>
      </c>
      <c r="B17" s="7">
        <v>30</v>
      </c>
      <c r="C17" s="8">
        <f t="shared" si="2"/>
        <v>1.7687636342196805E-3</v>
      </c>
      <c r="D17" s="7">
        <v>0</v>
      </c>
      <c r="E17" s="8">
        <f t="shared" si="3"/>
        <v>0</v>
      </c>
      <c r="F17" s="8">
        <f t="shared" si="4"/>
        <v>0</v>
      </c>
      <c r="G17" s="7">
        <v>0</v>
      </c>
      <c r="H17" s="8">
        <f t="shared" si="5"/>
        <v>0</v>
      </c>
      <c r="I17" s="11" t="s">
        <v>41</v>
      </c>
      <c r="J17" s="7">
        <v>0</v>
      </c>
      <c r="K17" s="8">
        <f t="shared" si="6"/>
        <v>0</v>
      </c>
      <c r="L17" s="11" t="s">
        <v>41</v>
      </c>
    </row>
    <row r="18" spans="1:12" ht="3" hidden="1" customHeight="1">
      <c r="A18" s="6" t="s">
        <v>32</v>
      </c>
      <c r="B18" s="7"/>
      <c r="C18" s="8">
        <f t="shared" si="2"/>
        <v>0</v>
      </c>
      <c r="D18" s="7"/>
      <c r="E18" s="8">
        <f t="shared" si="3"/>
        <v>0</v>
      </c>
      <c r="F18" s="8" t="e">
        <f t="shared" si="4"/>
        <v>#DIV/0!</v>
      </c>
      <c r="G18" s="7"/>
      <c r="H18" s="8">
        <f t="shared" si="5"/>
        <v>0</v>
      </c>
      <c r="I18" s="8" t="e">
        <f t="shared" ref="I18:I23" si="7">G17/D17</f>
        <v>#DIV/0!</v>
      </c>
      <c r="J18" s="7"/>
      <c r="K18" s="8">
        <f t="shared" si="6"/>
        <v>0</v>
      </c>
      <c r="L18" s="8" t="e">
        <f t="shared" si="1"/>
        <v>#DIV/0!</v>
      </c>
    </row>
    <row r="19" spans="1:12" ht="30" hidden="1">
      <c r="A19" s="6" t="s">
        <v>33</v>
      </c>
      <c r="B19" s="7"/>
      <c r="C19" s="8">
        <f t="shared" si="2"/>
        <v>0</v>
      </c>
      <c r="D19" s="7"/>
      <c r="E19" s="8">
        <f t="shared" si="3"/>
        <v>0</v>
      </c>
      <c r="F19" s="8" t="e">
        <f t="shared" si="4"/>
        <v>#DIV/0!</v>
      </c>
      <c r="G19" s="7"/>
      <c r="H19" s="8">
        <f t="shared" si="5"/>
        <v>0</v>
      </c>
      <c r="I19" s="8" t="e">
        <f t="shared" si="7"/>
        <v>#DIV/0!</v>
      </c>
      <c r="J19" s="7"/>
      <c r="K19" s="8">
        <f t="shared" si="6"/>
        <v>0</v>
      </c>
      <c r="L19" s="8" t="e">
        <f t="shared" si="1"/>
        <v>#DIV/0!</v>
      </c>
    </row>
    <row r="20" spans="1:12" ht="45" hidden="1">
      <c r="A20" s="9" t="s">
        <v>11</v>
      </c>
      <c r="B20" s="10">
        <f>B21+B22+B23</f>
        <v>0</v>
      </c>
      <c r="C20" s="8">
        <f t="shared" si="2"/>
        <v>0</v>
      </c>
      <c r="D20" s="10">
        <f>D21+D22+D23</f>
        <v>0</v>
      </c>
      <c r="E20" s="8">
        <f t="shared" si="3"/>
        <v>0</v>
      </c>
      <c r="F20" s="8" t="e">
        <f t="shared" si="4"/>
        <v>#DIV/0!</v>
      </c>
      <c r="G20" s="10">
        <f>G21+G22+G23</f>
        <v>0</v>
      </c>
      <c r="H20" s="8">
        <f t="shared" si="5"/>
        <v>0</v>
      </c>
      <c r="I20" s="8" t="e">
        <f t="shared" si="7"/>
        <v>#DIV/0!</v>
      </c>
      <c r="J20" s="10">
        <f>J21+J22+J23</f>
        <v>0</v>
      </c>
      <c r="K20" s="8">
        <f t="shared" si="6"/>
        <v>0</v>
      </c>
      <c r="L20" s="8" t="e">
        <f t="shared" si="1"/>
        <v>#DIV/0!</v>
      </c>
    </row>
    <row r="21" spans="1:12" hidden="1">
      <c r="A21" s="6" t="s">
        <v>12</v>
      </c>
      <c r="B21" s="7"/>
      <c r="C21" s="8">
        <f t="shared" si="2"/>
        <v>0</v>
      </c>
      <c r="D21" s="7"/>
      <c r="E21" s="8">
        <f t="shared" si="3"/>
        <v>0</v>
      </c>
      <c r="F21" s="8" t="e">
        <f t="shared" si="4"/>
        <v>#DIV/0!</v>
      </c>
      <c r="G21" s="7"/>
      <c r="H21" s="8">
        <f t="shared" si="5"/>
        <v>0</v>
      </c>
      <c r="I21" s="8" t="e">
        <f t="shared" si="7"/>
        <v>#DIV/0!</v>
      </c>
      <c r="J21" s="7"/>
      <c r="K21" s="8">
        <f t="shared" si="6"/>
        <v>0</v>
      </c>
      <c r="L21" s="8" t="e">
        <f t="shared" si="1"/>
        <v>#DIV/0!</v>
      </c>
    </row>
    <row r="22" spans="1:12" ht="30" hidden="1">
      <c r="A22" s="6" t="s">
        <v>34</v>
      </c>
      <c r="B22" s="7"/>
      <c r="C22" s="8">
        <f t="shared" si="2"/>
        <v>0</v>
      </c>
      <c r="D22" s="7"/>
      <c r="E22" s="8">
        <f t="shared" si="3"/>
        <v>0</v>
      </c>
      <c r="F22" s="8" t="e">
        <f t="shared" si="4"/>
        <v>#DIV/0!</v>
      </c>
      <c r="G22" s="7"/>
      <c r="H22" s="8">
        <f t="shared" si="5"/>
        <v>0</v>
      </c>
      <c r="I22" s="8" t="e">
        <f t="shared" si="7"/>
        <v>#DIV/0!</v>
      </c>
      <c r="J22" s="7"/>
      <c r="K22" s="8">
        <f t="shared" si="6"/>
        <v>0</v>
      </c>
      <c r="L22" s="8" t="e">
        <f t="shared" si="1"/>
        <v>#DIV/0!</v>
      </c>
    </row>
    <row r="23" spans="1:12" ht="30" hidden="1">
      <c r="A23" s="6" t="s">
        <v>13</v>
      </c>
      <c r="B23" s="7"/>
      <c r="C23" s="8">
        <f t="shared" si="2"/>
        <v>0</v>
      </c>
      <c r="D23" s="7"/>
      <c r="E23" s="8">
        <f t="shared" si="3"/>
        <v>0</v>
      </c>
      <c r="F23" s="8" t="e">
        <f t="shared" si="4"/>
        <v>#DIV/0!</v>
      </c>
      <c r="G23" s="7"/>
      <c r="H23" s="8">
        <f t="shared" si="5"/>
        <v>0</v>
      </c>
      <c r="I23" s="8" t="e">
        <f t="shared" si="7"/>
        <v>#DIV/0!</v>
      </c>
      <c r="J23" s="7"/>
      <c r="K23" s="8">
        <f t="shared" si="6"/>
        <v>0</v>
      </c>
      <c r="L23" s="8" t="e">
        <f t="shared" si="1"/>
        <v>#DIV/0!</v>
      </c>
    </row>
    <row r="24" spans="1:12" ht="30">
      <c r="A24" s="35" t="s">
        <v>56</v>
      </c>
      <c r="B24" s="7">
        <v>80</v>
      </c>
      <c r="C24" s="8">
        <f t="shared" si="2"/>
        <v>4.7167030245858143E-3</v>
      </c>
      <c r="D24" s="7">
        <v>0</v>
      </c>
      <c r="E24" s="8">
        <f t="shared" si="3"/>
        <v>0</v>
      </c>
      <c r="F24" s="8">
        <f t="shared" si="4"/>
        <v>0</v>
      </c>
      <c r="G24" s="7">
        <v>0</v>
      </c>
      <c r="H24" s="8">
        <f t="shared" si="5"/>
        <v>0</v>
      </c>
      <c r="I24" s="11" t="s">
        <v>41</v>
      </c>
      <c r="J24" s="7">
        <v>0</v>
      </c>
      <c r="K24" s="8">
        <f t="shared" si="6"/>
        <v>0</v>
      </c>
      <c r="L24" s="11" t="s">
        <v>41</v>
      </c>
    </row>
    <row r="25" spans="1:12" ht="15" customHeight="1">
      <c r="A25" s="6" t="s">
        <v>46</v>
      </c>
      <c r="B25" s="7">
        <v>580</v>
      </c>
      <c r="C25" s="8">
        <f t="shared" si="2"/>
        <v>3.4196096928247155E-2</v>
      </c>
      <c r="D25" s="7">
        <v>0</v>
      </c>
      <c r="E25" s="8">
        <f t="shared" si="3"/>
        <v>0</v>
      </c>
      <c r="F25" s="8">
        <f t="shared" si="4"/>
        <v>0</v>
      </c>
      <c r="G25" s="7">
        <v>0</v>
      </c>
      <c r="H25" s="8">
        <f t="shared" si="5"/>
        <v>0</v>
      </c>
      <c r="I25" s="11" t="s">
        <v>41</v>
      </c>
      <c r="J25" s="7">
        <v>0</v>
      </c>
      <c r="K25" s="8">
        <f t="shared" ref="K25" si="8">J25/$J$5</f>
        <v>0</v>
      </c>
      <c r="L25" s="11" t="s">
        <v>41</v>
      </c>
    </row>
    <row r="26" spans="1:12" ht="14.25" hidden="1" customHeight="1" thickBot="1">
      <c r="A26" s="6" t="s">
        <v>43</v>
      </c>
      <c r="B26" s="7"/>
      <c r="C26" s="8">
        <f t="shared" si="2"/>
        <v>0</v>
      </c>
      <c r="D26" s="7"/>
      <c r="E26" s="8">
        <f t="shared" si="3"/>
        <v>0</v>
      </c>
      <c r="F26" s="8"/>
      <c r="G26" s="7"/>
      <c r="H26" s="8">
        <f t="shared" si="5"/>
        <v>0</v>
      </c>
      <c r="I26" s="8" t="e">
        <f t="shared" si="0"/>
        <v>#DIV/0!</v>
      </c>
      <c r="J26" s="7"/>
      <c r="K26" s="8">
        <f t="shared" si="6"/>
        <v>0</v>
      </c>
      <c r="L26" s="8"/>
    </row>
    <row r="27" spans="1:12" ht="45.75" hidden="1" customHeight="1" thickBot="1">
      <c r="A27" s="3" t="s">
        <v>35</v>
      </c>
      <c r="B27" s="4"/>
      <c r="C27" s="5">
        <f>B27/B29</f>
        <v>0</v>
      </c>
      <c r="D27" s="4"/>
      <c r="E27" s="5">
        <f>D27/D29</f>
        <v>0</v>
      </c>
      <c r="F27" s="5" t="e">
        <f>D27/B27</f>
        <v>#DIV/0!</v>
      </c>
      <c r="G27" s="4"/>
      <c r="H27" s="5"/>
      <c r="I27" s="5" t="e">
        <f t="shared" si="0"/>
        <v>#DIV/0!</v>
      </c>
      <c r="J27" s="4"/>
      <c r="K27" s="8">
        <f t="shared" si="6"/>
        <v>0</v>
      </c>
      <c r="L27" s="5" t="e">
        <f t="shared" si="1"/>
        <v>#DIV/0!</v>
      </c>
    </row>
    <row r="28" spans="1:12">
      <c r="A28" s="12" t="s">
        <v>16</v>
      </c>
      <c r="B28" s="13">
        <v>11690.5</v>
      </c>
      <c r="C28" s="14">
        <f>B28/$B$29</f>
        <v>0.40802401270439592</v>
      </c>
      <c r="D28" s="13">
        <v>4409.8999999999996</v>
      </c>
      <c r="E28" s="14">
        <f>D28/D29</f>
        <v>0.21404580004465457</v>
      </c>
      <c r="F28" s="15">
        <f t="shared" ref="F28:F29" si="9">D28/B28</f>
        <v>0.37722082032419485</v>
      </c>
      <c r="G28" s="13">
        <v>2073.1</v>
      </c>
      <c r="H28" s="14">
        <f>G28/G29</f>
        <v>0.1075086474685087</v>
      </c>
      <c r="I28" s="15">
        <f t="shared" si="0"/>
        <v>0.47010136284269488</v>
      </c>
      <c r="J28" s="13">
        <v>2275.1999999999998</v>
      </c>
      <c r="K28" s="16">
        <f t="shared" si="6"/>
        <v>0.12561143929774193</v>
      </c>
      <c r="L28" s="15">
        <f t="shared" si="1"/>
        <v>1.0974868554338912</v>
      </c>
    </row>
    <row r="29" spans="1:12">
      <c r="A29" s="12" t="s">
        <v>17</v>
      </c>
      <c r="B29" s="13">
        <f>B5+B28</f>
        <v>28651.5</v>
      </c>
      <c r="C29" s="14">
        <f>B29/$B$29</f>
        <v>1</v>
      </c>
      <c r="D29" s="13">
        <f>D5+D28</f>
        <v>20602.599999999999</v>
      </c>
      <c r="E29" s="14">
        <f>D29/D29</f>
        <v>1</v>
      </c>
      <c r="F29" s="15">
        <f t="shared" si="9"/>
        <v>0.71907579009824962</v>
      </c>
      <c r="G29" s="13">
        <f>G5+G28</f>
        <v>19283.099999999999</v>
      </c>
      <c r="H29" s="14">
        <f>G29/G29</f>
        <v>1</v>
      </c>
      <c r="I29" s="15">
        <f>G29/D29</f>
        <v>0.93595468533097759</v>
      </c>
      <c r="J29" s="13">
        <f>J5+J28</f>
        <v>20388.2</v>
      </c>
      <c r="K29" s="14">
        <f>J29/J29</f>
        <v>1</v>
      </c>
      <c r="L29" s="14">
        <f>J29/G29</f>
        <v>1.0573092500687131</v>
      </c>
    </row>
  </sheetData>
  <mergeCells count="21">
    <mergeCell ref="A1:F1"/>
    <mergeCell ref="G3:H3"/>
    <mergeCell ref="B3:C3"/>
    <mergeCell ref="D3:E3"/>
    <mergeCell ref="F3:F4"/>
    <mergeCell ref="A2:L2"/>
    <mergeCell ref="L3:L4"/>
    <mergeCell ref="A3:A4"/>
    <mergeCell ref="J5:J6"/>
    <mergeCell ref="K5:K6"/>
    <mergeCell ref="L5:L6"/>
    <mergeCell ref="I3:I4"/>
    <mergeCell ref="G5:G6"/>
    <mergeCell ref="H5:H6"/>
    <mergeCell ref="I5:I6"/>
    <mergeCell ref="J3:K3"/>
    <mergeCell ref="B5:B6"/>
    <mergeCell ref="C5:C6"/>
    <mergeCell ref="D5:D6"/>
    <mergeCell ref="E5:E6"/>
    <mergeCell ref="F5:F6"/>
  </mergeCells>
  <printOptions horizontalCentered="1"/>
  <pageMargins left="0" right="0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8"/>
  <sheetViews>
    <sheetView workbookViewId="0">
      <selection activeCell="D16" sqref="D16"/>
    </sheetView>
  </sheetViews>
  <sheetFormatPr defaultRowHeight="15"/>
  <cols>
    <col min="1" max="1" width="39.28515625" customWidth="1"/>
    <col min="2" max="2" width="17.28515625" customWidth="1"/>
    <col min="3" max="3" width="16.5703125" customWidth="1"/>
    <col min="4" max="4" width="10.42578125" customWidth="1"/>
    <col min="5" max="5" width="16.28515625" customWidth="1"/>
    <col min="7" max="7" width="16.28515625" customWidth="1"/>
  </cols>
  <sheetData>
    <row r="1" spans="1:8" ht="35.25" customHeight="1">
      <c r="A1" s="34" t="s">
        <v>62</v>
      </c>
      <c r="B1" s="34"/>
      <c r="C1" s="34"/>
      <c r="D1" s="34"/>
      <c r="E1" s="34"/>
      <c r="F1" s="29"/>
      <c r="G1" s="29"/>
      <c r="H1" s="29"/>
    </row>
    <row r="2" spans="1:8" ht="15.75" customHeight="1">
      <c r="A2" s="32" t="s">
        <v>18</v>
      </c>
      <c r="B2" s="32" t="s">
        <v>63</v>
      </c>
      <c r="C2" s="30" t="s">
        <v>53</v>
      </c>
      <c r="D2" s="32" t="s">
        <v>50</v>
      </c>
      <c r="E2" s="30" t="s">
        <v>54</v>
      </c>
      <c r="F2" s="32" t="s">
        <v>55</v>
      </c>
      <c r="G2" s="30" t="s">
        <v>64</v>
      </c>
      <c r="H2" s="32" t="s">
        <v>65</v>
      </c>
    </row>
    <row r="3" spans="1:8">
      <c r="A3" s="32"/>
      <c r="B3" s="32"/>
      <c r="C3" s="31"/>
      <c r="D3" s="33"/>
      <c r="E3" s="31"/>
      <c r="F3" s="33"/>
      <c r="G3" s="31"/>
      <c r="H3" s="33"/>
    </row>
    <row r="4" spans="1:8">
      <c r="A4" s="32"/>
      <c r="B4" s="32"/>
      <c r="C4" s="31"/>
      <c r="D4" s="33"/>
      <c r="E4" s="31"/>
      <c r="F4" s="33"/>
      <c r="G4" s="31"/>
      <c r="H4" s="33"/>
    </row>
    <row r="5" spans="1:8">
      <c r="A5" s="17" t="s">
        <v>29</v>
      </c>
      <c r="B5" s="18">
        <f>B6+B12+B13+B14+B18+B38</f>
        <v>28651.52317</v>
      </c>
      <c r="C5" s="18">
        <f>C6+C12+C13+C14+C18+C38</f>
        <v>20602.587730000003</v>
      </c>
      <c r="D5" s="18">
        <f>C5/B5*100</f>
        <v>71.90747803443918</v>
      </c>
      <c r="E5" s="18">
        <f>E6+E12+E13+E14+E18+E38</f>
        <v>19283.092000000001</v>
      </c>
      <c r="F5" s="18">
        <f>E5/C5*100</f>
        <v>93.595485444390818</v>
      </c>
      <c r="G5" s="18">
        <f>G6+G12+G13+G14+G18+G38</f>
        <v>20388.248</v>
      </c>
      <c r="H5" s="18">
        <f>G5/E5*100</f>
        <v>105.73121779432468</v>
      </c>
    </row>
    <row r="6" spans="1:8">
      <c r="A6" s="17" t="s">
        <v>19</v>
      </c>
      <c r="B6" s="18">
        <f>B8+B9+B10+B11</f>
        <v>4479</v>
      </c>
      <c r="C6" s="18">
        <f>C8+C9+C10+C11</f>
        <v>5772</v>
      </c>
      <c r="D6" s="18">
        <f t="shared" ref="D6:D38" si="0">C6/B6*100</f>
        <v>128.8680509042197</v>
      </c>
      <c r="E6" s="18">
        <f>E8+E9+E10+E11</f>
        <v>6202</v>
      </c>
      <c r="F6" s="18">
        <f t="shared" ref="F6:F38" si="1">E6/C6*100</f>
        <v>107.44975744975744</v>
      </c>
      <c r="G6" s="18">
        <f>G8+G9+G10+G11</f>
        <v>6678</v>
      </c>
      <c r="H6" s="18">
        <f t="shared" ref="H6:H38" si="2">G6/E6*100</f>
        <v>107.67494356659142</v>
      </c>
    </row>
    <row r="7" spans="1:8">
      <c r="A7" s="19" t="s">
        <v>20</v>
      </c>
      <c r="B7" s="20"/>
      <c r="C7" s="20"/>
      <c r="D7" s="18"/>
      <c r="E7" s="18"/>
      <c r="F7" s="18"/>
      <c r="G7" s="18"/>
      <c r="H7" s="18"/>
    </row>
    <row r="8" spans="1:8" ht="29.25" customHeight="1">
      <c r="A8" s="19" t="s">
        <v>71</v>
      </c>
      <c r="B8" s="20">
        <v>4329</v>
      </c>
      <c r="C8" s="20">
        <v>5562</v>
      </c>
      <c r="D8" s="18">
        <f t="shared" si="0"/>
        <v>128.48232848232848</v>
      </c>
      <c r="E8" s="20">
        <v>5562</v>
      </c>
      <c r="F8" s="18">
        <f t="shared" si="1"/>
        <v>100</v>
      </c>
      <c r="G8" s="20">
        <v>5562</v>
      </c>
      <c r="H8" s="18">
        <f t="shared" si="2"/>
        <v>100</v>
      </c>
    </row>
    <row r="9" spans="1:8" ht="25.5" hidden="1">
      <c r="A9" s="19" t="s">
        <v>21</v>
      </c>
      <c r="B9" s="20"/>
      <c r="C9" s="20"/>
      <c r="D9" s="18" t="e">
        <f t="shared" si="0"/>
        <v>#DIV/0!</v>
      </c>
      <c r="E9" s="20"/>
      <c r="F9" s="18" t="e">
        <f t="shared" si="1"/>
        <v>#DIV/0!</v>
      </c>
      <c r="G9" s="20"/>
      <c r="H9" s="18" t="e">
        <f t="shared" si="2"/>
        <v>#DIV/0!</v>
      </c>
    </row>
    <row r="10" spans="1:8">
      <c r="A10" s="19" t="s">
        <v>72</v>
      </c>
      <c r="B10" s="20">
        <v>10</v>
      </c>
      <c r="C10" s="20">
        <v>10</v>
      </c>
      <c r="D10" s="18">
        <f t="shared" si="0"/>
        <v>100</v>
      </c>
      <c r="E10" s="20">
        <v>10</v>
      </c>
      <c r="F10" s="18">
        <f t="shared" si="1"/>
        <v>100</v>
      </c>
      <c r="G10" s="20">
        <v>10</v>
      </c>
      <c r="H10" s="18">
        <f t="shared" si="2"/>
        <v>100</v>
      </c>
    </row>
    <row r="11" spans="1:8">
      <c r="A11" s="19" t="s">
        <v>73</v>
      </c>
      <c r="B11" s="20">
        <v>140</v>
      </c>
      <c r="C11" s="20">
        <v>200</v>
      </c>
      <c r="D11" s="18">
        <f t="shared" si="0"/>
        <v>142.85714285714286</v>
      </c>
      <c r="E11" s="20">
        <v>630</v>
      </c>
      <c r="F11" s="18">
        <f t="shared" si="1"/>
        <v>315</v>
      </c>
      <c r="G11" s="20">
        <v>1106</v>
      </c>
      <c r="H11" s="18">
        <f t="shared" si="2"/>
        <v>175.55555555555554</v>
      </c>
    </row>
    <row r="12" spans="1:8">
      <c r="A12" s="17" t="s">
        <v>22</v>
      </c>
      <c r="B12" s="18">
        <v>369</v>
      </c>
      <c r="C12" s="18">
        <v>496.3</v>
      </c>
      <c r="D12" s="18">
        <f t="shared" si="0"/>
        <v>134.49864498644988</v>
      </c>
      <c r="E12" s="18">
        <v>576</v>
      </c>
      <c r="F12" s="18">
        <f t="shared" si="1"/>
        <v>116.0588353818255</v>
      </c>
      <c r="G12" s="18">
        <v>727</v>
      </c>
      <c r="H12" s="18">
        <f t="shared" si="2"/>
        <v>126.21527777777777</v>
      </c>
    </row>
    <row r="13" spans="1:8">
      <c r="A13" s="17" t="s">
        <v>23</v>
      </c>
      <c r="B13" s="18">
        <v>670</v>
      </c>
      <c r="C13" s="18">
        <v>300</v>
      </c>
      <c r="D13" s="18">
        <f t="shared" si="0"/>
        <v>44.776119402985074</v>
      </c>
      <c r="E13" s="18">
        <v>300</v>
      </c>
      <c r="F13" s="18">
        <f t="shared" si="1"/>
        <v>100</v>
      </c>
      <c r="G13" s="18">
        <v>300</v>
      </c>
      <c r="H13" s="18">
        <f t="shared" si="2"/>
        <v>100</v>
      </c>
    </row>
    <row r="14" spans="1:8">
      <c r="A14" s="17" t="s">
        <v>24</v>
      </c>
      <c r="B14" s="18">
        <f>B16+B17+B15</f>
        <v>13497.5</v>
      </c>
      <c r="C14" s="18">
        <f>C16+C17+C15</f>
        <v>9295.4709999999995</v>
      </c>
      <c r="D14" s="18">
        <f t="shared" si="0"/>
        <v>68.868094091498421</v>
      </c>
      <c r="E14" s="18">
        <f>E16+E17+E15</f>
        <v>7527.192</v>
      </c>
      <c r="F14" s="18">
        <f t="shared" si="1"/>
        <v>80.976983307247153</v>
      </c>
      <c r="G14" s="18">
        <f>G16+G17+G15</f>
        <v>7975.348</v>
      </c>
      <c r="H14" s="18">
        <f t="shared" si="2"/>
        <v>105.95382713766301</v>
      </c>
    </row>
    <row r="15" spans="1:8" hidden="1">
      <c r="A15" s="19" t="s">
        <v>44</v>
      </c>
      <c r="B15" s="20"/>
      <c r="C15" s="20"/>
      <c r="D15" s="18" t="e">
        <f t="shared" si="0"/>
        <v>#DIV/0!</v>
      </c>
      <c r="E15" s="20"/>
      <c r="F15" s="18" t="e">
        <f t="shared" si="1"/>
        <v>#DIV/0!</v>
      </c>
      <c r="G15" s="20"/>
      <c r="H15" s="18" t="e">
        <f t="shared" si="2"/>
        <v>#DIV/0!</v>
      </c>
    </row>
    <row r="16" spans="1:8">
      <c r="A16" s="19" t="s">
        <v>74</v>
      </c>
      <c r="B16" s="20">
        <v>11507.1</v>
      </c>
      <c r="C16" s="20">
        <v>8795.4709999999995</v>
      </c>
      <c r="D16" s="18">
        <f t="shared" si="0"/>
        <v>76.435166114833436</v>
      </c>
      <c r="E16" s="20">
        <v>7027.192</v>
      </c>
      <c r="F16" s="18">
        <f t="shared" si="1"/>
        <v>79.895573528694484</v>
      </c>
      <c r="G16" s="20">
        <v>7475.348</v>
      </c>
      <c r="H16" s="18">
        <f t="shared" si="2"/>
        <v>106.37745489236667</v>
      </c>
    </row>
    <row r="17" spans="1:8" ht="25.5">
      <c r="A17" s="19" t="s">
        <v>75</v>
      </c>
      <c r="B17" s="20">
        <v>1990.4</v>
      </c>
      <c r="C17" s="20">
        <v>500</v>
      </c>
      <c r="D17" s="18">
        <f t="shared" si="0"/>
        <v>25.120578778135048</v>
      </c>
      <c r="E17" s="20">
        <v>500</v>
      </c>
      <c r="F17" s="18">
        <f t="shared" si="1"/>
        <v>100</v>
      </c>
      <c r="G17" s="20">
        <v>500</v>
      </c>
      <c r="H17" s="18">
        <f t="shared" si="2"/>
        <v>100</v>
      </c>
    </row>
    <row r="18" spans="1:8" ht="12.75" customHeight="1">
      <c r="A18" s="17" t="s">
        <v>42</v>
      </c>
      <c r="B18" s="18">
        <f>B19+B23+B27</f>
        <v>9206.6231699999989</v>
      </c>
      <c r="C18" s="18">
        <f>C19+C23+C27</f>
        <v>4180.6167299999997</v>
      </c>
      <c r="D18" s="18">
        <f t="shared" si="0"/>
        <v>45.408795959224648</v>
      </c>
      <c r="E18" s="18">
        <f>E19+E23+E27</f>
        <v>4119.7</v>
      </c>
      <c r="F18" s="18">
        <f t="shared" si="1"/>
        <v>98.542876950119279</v>
      </c>
      <c r="G18" s="18">
        <f>G19+G23+G27</f>
        <v>4149.7</v>
      </c>
      <c r="H18" s="18">
        <f t="shared" si="2"/>
        <v>100.72820836468675</v>
      </c>
    </row>
    <row r="19" spans="1:8" ht="4.5" hidden="1" customHeight="1">
      <c r="A19" s="19" t="s">
        <v>36</v>
      </c>
      <c r="B19" s="20"/>
      <c r="C19" s="20"/>
      <c r="D19" s="18" t="e">
        <f t="shared" si="0"/>
        <v>#DIV/0!</v>
      </c>
      <c r="E19" s="20"/>
      <c r="F19" s="18" t="e">
        <f t="shared" si="1"/>
        <v>#DIV/0!</v>
      </c>
      <c r="G19" s="20"/>
      <c r="H19" s="18" t="e">
        <f t="shared" si="2"/>
        <v>#DIV/0!</v>
      </c>
    </row>
    <row r="20" spans="1:8" ht="13.5" hidden="1" customHeight="1">
      <c r="A20" s="19" t="s">
        <v>20</v>
      </c>
      <c r="B20" s="20"/>
      <c r="C20" s="20"/>
      <c r="D20" s="18"/>
      <c r="E20" s="20"/>
      <c r="F20" s="18"/>
      <c r="G20" s="20"/>
      <c r="H20" s="18"/>
    </row>
    <row r="21" spans="1:8" ht="19.5" hidden="1" customHeight="1" thickBot="1">
      <c r="A21" s="19" t="s">
        <v>39</v>
      </c>
      <c r="B21" s="20"/>
      <c r="C21" s="20"/>
      <c r="D21" s="18" t="e">
        <f t="shared" si="0"/>
        <v>#DIV/0!</v>
      </c>
      <c r="E21" s="20"/>
      <c r="F21" s="18" t="e">
        <f t="shared" si="1"/>
        <v>#DIV/0!</v>
      </c>
      <c r="G21" s="20"/>
      <c r="H21" s="18" t="e">
        <f t="shared" si="2"/>
        <v>#DIV/0!</v>
      </c>
    </row>
    <row r="22" spans="1:8" ht="14.25" hidden="1" customHeight="1" thickBot="1">
      <c r="A22" s="19" t="s">
        <v>40</v>
      </c>
      <c r="B22" s="20"/>
      <c r="C22" s="20"/>
      <c r="D22" s="18"/>
      <c r="E22" s="20"/>
      <c r="F22" s="18" t="e">
        <f t="shared" si="1"/>
        <v>#DIV/0!</v>
      </c>
      <c r="G22" s="20"/>
      <c r="H22" s="18"/>
    </row>
    <row r="23" spans="1:8">
      <c r="A23" s="19" t="s">
        <v>76</v>
      </c>
      <c r="B23" s="20">
        <f>B26</f>
        <v>612</v>
      </c>
      <c r="C23" s="20">
        <f>C26</f>
        <v>500</v>
      </c>
      <c r="D23" s="18">
        <f>C23/B23*100</f>
        <v>81.699346405228752</v>
      </c>
      <c r="E23" s="20">
        <f>E26</f>
        <v>500</v>
      </c>
      <c r="F23" s="18">
        <f t="shared" si="1"/>
        <v>100</v>
      </c>
      <c r="G23" s="20">
        <f>G26</f>
        <v>500</v>
      </c>
      <c r="H23" s="18">
        <f t="shared" si="2"/>
        <v>100</v>
      </c>
    </row>
    <row r="24" spans="1:8">
      <c r="A24" s="19" t="s">
        <v>20</v>
      </c>
      <c r="B24" s="20"/>
      <c r="C24" s="20"/>
      <c r="D24" s="18"/>
      <c r="E24" s="20"/>
      <c r="F24" s="18"/>
      <c r="G24" s="20"/>
      <c r="H24" s="18"/>
    </row>
    <row r="25" spans="1:8" ht="25.5" hidden="1">
      <c r="A25" s="19" t="s">
        <v>38</v>
      </c>
      <c r="B25" s="20"/>
      <c r="C25" s="20"/>
      <c r="D25" s="18" t="e">
        <f t="shared" si="0"/>
        <v>#DIV/0!</v>
      </c>
      <c r="E25" s="20"/>
      <c r="F25" s="18"/>
      <c r="G25" s="20"/>
      <c r="H25" s="18"/>
    </row>
    <row r="26" spans="1:8" ht="25.5">
      <c r="A26" s="19" t="s">
        <v>66</v>
      </c>
      <c r="B26" s="20">
        <v>612</v>
      </c>
      <c r="C26" s="20">
        <v>500</v>
      </c>
      <c r="D26" s="18">
        <f t="shared" si="0"/>
        <v>81.699346405228752</v>
      </c>
      <c r="E26" s="20">
        <v>500</v>
      </c>
      <c r="F26" s="18">
        <f t="shared" si="1"/>
        <v>100</v>
      </c>
      <c r="G26" s="20">
        <v>500</v>
      </c>
      <c r="H26" s="18">
        <f t="shared" si="2"/>
        <v>100</v>
      </c>
    </row>
    <row r="27" spans="1:8">
      <c r="A27" s="19" t="s">
        <v>77</v>
      </c>
      <c r="B27" s="20">
        <f>B29+B32+B35+B37+B33+B31+B36+B34</f>
        <v>8594.6231699999989</v>
      </c>
      <c r="C27" s="20">
        <f>C29+C32+C35+C37+C33+C31+C36+C34</f>
        <v>3680.6167299999997</v>
      </c>
      <c r="D27" s="18">
        <f t="shared" si="0"/>
        <v>42.824643468341847</v>
      </c>
      <c r="E27" s="20">
        <f>E29+E32+E35+E37+E33+E31+E36+E34</f>
        <v>3619.7</v>
      </c>
      <c r="F27" s="18">
        <f t="shared" si="1"/>
        <v>98.344931448485809</v>
      </c>
      <c r="G27" s="20">
        <f>G29+G32+G35+G37+G33+G31+G36+G34</f>
        <v>3649.7</v>
      </c>
      <c r="H27" s="18">
        <f t="shared" si="2"/>
        <v>100.82879796668232</v>
      </c>
    </row>
    <row r="28" spans="1:8">
      <c r="A28" s="19" t="s">
        <v>20</v>
      </c>
      <c r="B28" s="20"/>
      <c r="C28" s="20"/>
      <c r="D28" s="18"/>
      <c r="E28" s="20"/>
      <c r="F28" s="18"/>
      <c r="G28" s="20"/>
      <c r="H28" s="18"/>
    </row>
    <row r="29" spans="1:8" ht="15" customHeight="1">
      <c r="A29" s="19" t="s">
        <v>25</v>
      </c>
      <c r="B29" s="20">
        <v>3668.8126900000002</v>
      </c>
      <c r="C29" s="20">
        <v>2500</v>
      </c>
      <c r="D29" s="18">
        <f t="shared" si="0"/>
        <v>68.141936131386416</v>
      </c>
      <c r="E29" s="20">
        <v>2500</v>
      </c>
      <c r="F29" s="18">
        <f t="shared" si="1"/>
        <v>100</v>
      </c>
      <c r="G29" s="20">
        <v>2500</v>
      </c>
      <c r="H29" s="18">
        <f t="shared" si="2"/>
        <v>100</v>
      </c>
    </row>
    <row r="30" spans="1:8" hidden="1">
      <c r="A30" s="19" t="s">
        <v>45</v>
      </c>
      <c r="B30" s="20"/>
      <c r="C30" s="20"/>
      <c r="D30" s="18"/>
      <c r="E30" s="20"/>
      <c r="F30" s="18" t="e">
        <f t="shared" si="1"/>
        <v>#DIV/0!</v>
      </c>
      <c r="G30" s="20"/>
      <c r="H30" s="18" t="e">
        <f t="shared" si="2"/>
        <v>#DIV/0!</v>
      </c>
    </row>
    <row r="31" spans="1:8">
      <c r="A31" s="19" t="s">
        <v>67</v>
      </c>
      <c r="B31" s="20">
        <v>100</v>
      </c>
      <c r="C31" s="20">
        <v>0</v>
      </c>
      <c r="D31" s="18">
        <f t="shared" si="0"/>
        <v>0</v>
      </c>
      <c r="E31" s="20">
        <v>0</v>
      </c>
      <c r="F31" s="18" t="s">
        <v>41</v>
      </c>
      <c r="G31" s="20">
        <v>0</v>
      </c>
      <c r="H31" s="18" t="s">
        <v>41</v>
      </c>
    </row>
    <row r="32" spans="1:8">
      <c r="A32" s="19" t="s">
        <v>26</v>
      </c>
      <c r="B32" s="20">
        <v>200</v>
      </c>
      <c r="C32" s="20">
        <v>300</v>
      </c>
      <c r="D32" s="18">
        <f t="shared" si="0"/>
        <v>150</v>
      </c>
      <c r="E32" s="20">
        <v>300</v>
      </c>
      <c r="F32" s="18">
        <f t="shared" si="1"/>
        <v>100</v>
      </c>
      <c r="G32" s="20">
        <v>300</v>
      </c>
      <c r="H32" s="18">
        <f t="shared" si="2"/>
        <v>100</v>
      </c>
    </row>
    <row r="33" spans="1:8" ht="25.5">
      <c r="A33" s="19" t="s">
        <v>68</v>
      </c>
      <c r="B33" s="20">
        <v>870</v>
      </c>
      <c r="C33" s="20">
        <v>747.02823000000001</v>
      </c>
      <c r="D33" s="18">
        <f t="shared" si="0"/>
        <v>85.865313793103454</v>
      </c>
      <c r="E33" s="20">
        <v>819.7</v>
      </c>
      <c r="F33" s="18">
        <f t="shared" si="1"/>
        <v>109.72811562957936</v>
      </c>
      <c r="G33" s="20">
        <v>849.7</v>
      </c>
      <c r="H33" s="18">
        <f t="shared" si="2"/>
        <v>103.65987556423082</v>
      </c>
    </row>
    <row r="34" spans="1:8" ht="39.75" customHeight="1">
      <c r="A34" s="19" t="s">
        <v>69</v>
      </c>
      <c r="B34" s="20">
        <v>128.45048</v>
      </c>
      <c r="C34" s="20">
        <v>133.58850000000001</v>
      </c>
      <c r="D34" s="18">
        <f t="shared" si="0"/>
        <v>104.00000062280812</v>
      </c>
      <c r="E34" s="20">
        <v>0</v>
      </c>
      <c r="F34" s="18">
        <f t="shared" si="1"/>
        <v>0</v>
      </c>
      <c r="G34" s="20">
        <v>0</v>
      </c>
      <c r="H34" s="18" t="s">
        <v>41</v>
      </c>
    </row>
    <row r="35" spans="1:8" ht="25.5">
      <c r="A35" s="19" t="s">
        <v>37</v>
      </c>
      <c r="B35" s="20">
        <v>643.55999999999995</v>
      </c>
      <c r="C35" s="20">
        <v>0</v>
      </c>
      <c r="D35" s="18">
        <f t="shared" si="0"/>
        <v>0</v>
      </c>
      <c r="E35" s="20">
        <v>0</v>
      </c>
      <c r="F35" s="18" t="s">
        <v>41</v>
      </c>
      <c r="G35" s="20">
        <v>0</v>
      </c>
      <c r="H35" s="18" t="s">
        <v>41</v>
      </c>
    </row>
    <row r="36" spans="1:8" ht="29.25" customHeight="1">
      <c r="A36" s="19" t="s">
        <v>70</v>
      </c>
      <c r="B36" s="20">
        <v>2983.8</v>
      </c>
      <c r="C36" s="20">
        <v>0</v>
      </c>
      <c r="D36" s="18">
        <f t="shared" si="0"/>
        <v>0</v>
      </c>
      <c r="E36" s="20">
        <v>0</v>
      </c>
      <c r="F36" s="18" t="s">
        <v>41</v>
      </c>
      <c r="G36" s="20">
        <v>0</v>
      </c>
      <c r="H36" s="18" t="s">
        <v>41</v>
      </c>
    </row>
    <row r="37" spans="1:8" ht="5.25" hidden="1" customHeight="1">
      <c r="A37" s="19" t="s">
        <v>27</v>
      </c>
      <c r="B37" s="20"/>
      <c r="C37" s="20"/>
      <c r="D37" s="18" t="e">
        <f t="shared" si="0"/>
        <v>#DIV/0!</v>
      </c>
      <c r="E37" s="20"/>
      <c r="F37" s="18" t="e">
        <f t="shared" si="1"/>
        <v>#DIV/0!</v>
      </c>
      <c r="G37" s="20"/>
      <c r="H37" s="18"/>
    </row>
    <row r="38" spans="1:8">
      <c r="A38" s="17" t="s">
        <v>28</v>
      </c>
      <c r="B38" s="18">
        <v>429.4</v>
      </c>
      <c r="C38" s="18">
        <v>558.20000000000005</v>
      </c>
      <c r="D38" s="18">
        <f t="shared" si="0"/>
        <v>129.99534233814626</v>
      </c>
      <c r="E38" s="18">
        <v>558.20000000000005</v>
      </c>
      <c r="F38" s="18">
        <f t="shared" si="1"/>
        <v>100</v>
      </c>
      <c r="G38" s="18">
        <v>558.20000000000005</v>
      </c>
      <c r="H38" s="18">
        <f t="shared" si="2"/>
        <v>100</v>
      </c>
    </row>
  </sheetData>
  <mergeCells count="9">
    <mergeCell ref="G2:G4"/>
    <mergeCell ref="H2:H4"/>
    <mergeCell ref="A1:H1"/>
    <mergeCell ref="F2:F4"/>
    <mergeCell ref="A2:A4"/>
    <mergeCell ref="B2:B4"/>
    <mergeCell ref="C2:C4"/>
    <mergeCell ref="D2:D4"/>
    <mergeCell ref="E2:E4"/>
  </mergeCells>
  <printOptions horizontalCentered="1"/>
  <pageMargins left="0" right="0" top="0.15748031496062992" bottom="0.74803149606299213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доходов</vt:lpstr>
      <vt:lpstr>Структура расходов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2025-11-13T07:49:06Z</dcterms:modified>
</cp:coreProperties>
</file>